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9060" activeTab="0"/>
  </bookViews>
  <sheets>
    <sheet name="FORMATO 1 SEPTIEMBRE2015" sheetId="1" r:id="rId1"/>
    <sheet name="FORMATO 2" sheetId="2" r:id="rId2"/>
    <sheet name="FORMATO 3" sheetId="3" r:id="rId3"/>
    <sheet name="FORMATO 4" sheetId="4" r:id="rId4"/>
  </sheets>
  <definedNames/>
  <calcPr fullCalcOnLoad="1"/>
</workbook>
</file>

<file path=xl/sharedStrings.xml><?xml version="1.0" encoding="utf-8"?>
<sst xmlns="http://schemas.openxmlformats.org/spreadsheetml/2006/main" count="212" uniqueCount="86">
  <si>
    <t>GOBIERNO DEL ESTADO DE BAJA CALIFORNIA</t>
  </si>
  <si>
    <t>PLAZO</t>
  </si>
  <si>
    <t>TASA</t>
  </si>
  <si>
    <t>ACREEDOR</t>
  </si>
  <si>
    <t>IMPORTE</t>
  </si>
  <si>
    <t>TOTAL</t>
  </si>
  <si>
    <t>FONDO</t>
  </si>
  <si>
    <t>IMPORTE Y PORCENTAJE</t>
  </si>
  <si>
    <t>DE DICHOS FONDOS</t>
  </si>
  <si>
    <t>PAGADO</t>
  </si>
  <si>
    <t xml:space="preserve">IMPORTE </t>
  </si>
  <si>
    <t>% RESPECTO</t>
  </si>
  <si>
    <t>AL TOTAL</t>
  </si>
  <si>
    <t>SIMPLE</t>
  </si>
  <si>
    <t>TIIE + 0.45</t>
  </si>
  <si>
    <t>REESTRUCTURA</t>
  </si>
  <si>
    <t>BANOBRAS</t>
  </si>
  <si>
    <t>PAV. CALLES</t>
  </si>
  <si>
    <t>COFIDAN</t>
  </si>
  <si>
    <t xml:space="preserve"> </t>
  </si>
  <si>
    <t>PENAL HONGO</t>
  </si>
  <si>
    <t>BANORTE</t>
  </si>
  <si>
    <t>PODER JUDICIAL</t>
  </si>
  <si>
    <t>TIIE + 1.15</t>
  </si>
  <si>
    <t>BBVBANCOMER</t>
  </si>
  <si>
    <t>CONSOLIDA</t>
  </si>
  <si>
    <t>DIFERENTES OBRAS</t>
  </si>
  <si>
    <t>A PRODUCTO INTERNO BRUTO DEL ESTADO</t>
  </si>
  <si>
    <t>SALDO DE DEUDA PUBLICA</t>
  </si>
  <si>
    <t>PORCENTAJE</t>
  </si>
  <si>
    <t>INGRESOS PROPIOS</t>
  </si>
  <si>
    <t>SALDO DE LA DEUDA PÚBLICA</t>
  </si>
  <si>
    <t>DEL TOTAL QUE SE PAGA Y</t>
  </si>
  <si>
    <t>GARANTIZA CON EL RECURSO</t>
  </si>
  <si>
    <t>FIN. DESTINO Y OBJETO</t>
  </si>
  <si>
    <t>IMPORTE TOTAL</t>
  </si>
  <si>
    <t>IMPORTE GARANTIZADO</t>
  </si>
  <si>
    <t xml:space="preserve">INGRESOS PROPIOS DEL ESTADO </t>
  </si>
  <si>
    <t>(-) Amortización</t>
  </si>
  <si>
    <t>Deuda Pública Bruta Descontando la  Amortización</t>
  </si>
  <si>
    <r>
      <t>PRODUCTO INTERNO BRUTO ESTATAL</t>
    </r>
    <r>
      <rPr>
        <sz val="5"/>
        <color indexed="8"/>
        <rFont val="Calibri"/>
        <family val="2"/>
      </rPr>
      <t xml:space="preserve"> (1) </t>
    </r>
  </si>
  <si>
    <t>TB + 0.98</t>
  </si>
  <si>
    <t>DEUDA PÚBLICA DE BAJA CALIFORNIA</t>
  </si>
  <si>
    <t>(Cifras a Pesos)</t>
  </si>
  <si>
    <t>SANEAMIENTO</t>
  </si>
  <si>
    <t>FINANCIERO</t>
  </si>
  <si>
    <t>BANAMEX</t>
  </si>
  <si>
    <t>TIIE + 1.00</t>
  </si>
  <si>
    <t xml:space="preserve">SANEAMIENTO </t>
  </si>
  <si>
    <t>INFORMACIÓN DE OBLIGACIONES PAGADAS O GARANTIZADAS CON FONDOS FEDERALES</t>
  </si>
  <si>
    <t>TIPO DE OBLIGACIÓN</t>
  </si>
  <si>
    <t>CRÉDITO</t>
  </si>
  <si>
    <t xml:space="preserve">CRÉDITO </t>
  </si>
  <si>
    <t>REACT. ECONÓMICA</t>
  </si>
  <si>
    <t>RELACIÓN DEUDA PÚBLICA BRUTA TOTAL</t>
  </si>
  <si>
    <t>RELACIÓN DEUDA PÚBLICA BRUTA TOTAL A</t>
  </si>
  <si>
    <t>AL 31 DE DICIEMBRE DEL 2014</t>
  </si>
  <si>
    <t>1. El Producto Interno Bruto es el ultimo publicado por la SHCP e INEGI corresponde al ejercicio 2013</t>
  </si>
  <si>
    <t>Deuda Pública Bruta total al 31 de Diciembre del  2014</t>
  </si>
  <si>
    <t>FAFEF 2013</t>
  </si>
  <si>
    <t>FAFEF 2014</t>
  </si>
  <si>
    <t>FAFEF 2015</t>
  </si>
  <si>
    <t>AL 30 DE SEPTIEMBRE DEL 2015</t>
  </si>
  <si>
    <t>DEUDA PÚBLICA TOTAL AL 30 DE SEPTIEMBRE DE 2015</t>
  </si>
  <si>
    <t>TIIE + 0.48</t>
  </si>
  <si>
    <t>TB + 0.72</t>
  </si>
  <si>
    <t>TIIE + 0.85</t>
  </si>
  <si>
    <t>TB + 1.02</t>
  </si>
  <si>
    <t>TEE + .80</t>
  </si>
  <si>
    <t>TIIE + .85</t>
  </si>
  <si>
    <t>9 AÑOS</t>
  </si>
  <si>
    <t>11 MESES</t>
  </si>
  <si>
    <t>TEE + .75</t>
  </si>
  <si>
    <t>REFINANCIAMIENTO</t>
  </si>
  <si>
    <t>SCOTIABANK</t>
  </si>
  <si>
    <t>INVERLAT</t>
  </si>
  <si>
    <t>TIIE + 0.97</t>
  </si>
  <si>
    <t>INV. PUB. PROD.</t>
  </si>
  <si>
    <t>INTERACCIONES</t>
  </si>
  <si>
    <t>TIIE + 0.70</t>
  </si>
  <si>
    <t>20 AÑOS</t>
  </si>
  <si>
    <t>TIIE + 0.69</t>
  </si>
  <si>
    <t>SANTANDER</t>
  </si>
  <si>
    <t>MAS FINANCIAMIENTOS</t>
  </si>
  <si>
    <t>AL 31 DE DICIEMBRE DEL 2015</t>
  </si>
  <si>
    <t>INFORMACIÓN ACTUALIZADA AL 29 DE ENERO DE 2016 3ER TRIMESTRE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</si>
</sst>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"/>
    <numFmt numFmtId="174" formatCode="_(&quot;$&quot;* #,##0_);_(&quot;$&quot;* \(#,##0\);_(&quot;$&quot;* &quot;-&quot;??_);_(@_)"/>
    <numFmt numFmtId="175" formatCode="[$-80A]dddd\,\ dd&quot; de &quot;mmmm&quot; de &quot;yyyy"/>
    <numFmt numFmtId="176" formatCode="[$-80A]hh:mm:ss\ AM/PM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0.0%"/>
    <numFmt numFmtId="189" formatCode="0.000%"/>
    <numFmt numFmtId="190" formatCode="_(* #,##0.000_);_(* \(#,##0.000\);_(* &quot;-&quot;??_);_(@_)"/>
    <numFmt numFmtId="191" formatCode="_(* #,##0.0000_);_(* \(#,##0.0000\);_(* &quot;-&quot;??_);_(@_)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sz val="5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173" fontId="45" fillId="0" borderId="13" xfId="0" applyNumberFormat="1" applyFont="1" applyBorder="1" applyAlignment="1">
      <alignment/>
    </xf>
    <xf numFmtId="173" fontId="45" fillId="0" borderId="14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center"/>
    </xf>
    <xf numFmtId="3" fontId="46" fillId="0" borderId="15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72" fontId="46" fillId="0" borderId="16" xfId="42" applyNumberFormat="1" applyFont="1" applyBorder="1" applyAlignment="1">
      <alignment/>
    </xf>
    <xf numFmtId="0" fontId="46" fillId="0" borderId="16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16" xfId="0" applyNumberFormat="1" applyFont="1" applyBorder="1" applyAlignment="1">
      <alignment/>
    </xf>
    <xf numFmtId="172" fontId="46" fillId="0" borderId="10" xfId="42" applyNumberFormat="1" applyFont="1" applyBorder="1" applyAlignment="1">
      <alignment/>
    </xf>
    <xf numFmtId="172" fontId="47" fillId="0" borderId="10" xfId="42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172" fontId="47" fillId="0" borderId="16" xfId="42" applyNumberFormat="1" applyFont="1" applyBorder="1" applyAlignment="1">
      <alignment/>
    </xf>
    <xf numFmtId="0" fontId="47" fillId="0" borderId="17" xfId="0" applyFont="1" applyBorder="1" applyAlignment="1">
      <alignment/>
    </xf>
    <xf numFmtId="174" fontId="47" fillId="0" borderId="18" xfId="44" applyNumberFormat="1" applyFont="1" applyBorder="1" applyAlignment="1">
      <alignment/>
    </xf>
    <xf numFmtId="0" fontId="45" fillId="4" borderId="19" xfId="0" applyFont="1" applyFill="1" applyBorder="1" applyAlignment="1">
      <alignment/>
    </xf>
    <xf numFmtId="3" fontId="28" fillId="0" borderId="18" xfId="44" applyNumberFormat="1" applyFont="1" applyBorder="1" applyAlignment="1">
      <alignment/>
    </xf>
    <xf numFmtId="0" fontId="46" fillId="0" borderId="17" xfId="0" applyFont="1" applyBorder="1" applyAlignment="1">
      <alignment/>
    </xf>
    <xf numFmtId="3" fontId="46" fillId="0" borderId="18" xfId="44" applyNumberFormat="1" applyFont="1" applyBorder="1" applyAlignment="1">
      <alignment/>
    </xf>
    <xf numFmtId="3" fontId="46" fillId="0" borderId="20" xfId="44" applyNumberFormat="1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5" fillId="0" borderId="23" xfId="0" applyFont="1" applyBorder="1" applyAlignment="1">
      <alignment horizontal="right"/>
    </xf>
    <xf numFmtId="0" fontId="47" fillId="0" borderId="24" xfId="0" applyFont="1" applyBorder="1" applyAlignment="1">
      <alignment/>
    </xf>
    <xf numFmtId="9" fontId="47" fillId="0" borderId="24" xfId="57" applyFont="1" applyBorder="1" applyAlignment="1">
      <alignment horizontal="center"/>
    </xf>
    <xf numFmtId="3" fontId="47" fillId="0" borderId="24" xfId="0" applyNumberFormat="1" applyFont="1" applyBorder="1" applyAlignment="1">
      <alignment horizontal="right"/>
    </xf>
    <xf numFmtId="10" fontId="46" fillId="0" borderId="25" xfId="0" applyNumberFormat="1" applyFont="1" applyBorder="1" applyAlignment="1">
      <alignment/>
    </xf>
    <xf numFmtId="172" fontId="47" fillId="0" borderId="26" xfId="42" applyNumberFormat="1" applyFont="1" applyBorder="1" applyAlignment="1">
      <alignment horizontal="right"/>
    </xf>
    <xf numFmtId="10" fontId="46" fillId="0" borderId="27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8" fillId="0" borderId="28" xfId="0" applyFont="1" applyBorder="1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7" fillId="4" borderId="29" xfId="0" applyFont="1" applyFill="1" applyBorder="1" applyAlignment="1">
      <alignment horizontal="center"/>
    </xf>
    <xf numFmtId="0" fontId="47" fillId="4" borderId="25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46" fillId="0" borderId="17" xfId="0" applyFont="1" applyBorder="1" applyAlignment="1">
      <alignment horizontal="left"/>
    </xf>
    <xf numFmtId="0" fontId="47" fillId="4" borderId="14" xfId="0" applyFont="1" applyFill="1" applyBorder="1" applyAlignment="1">
      <alignment horizontal="center" vertical="center" wrapText="1"/>
    </xf>
    <xf numFmtId="0" fontId="47" fillId="4" borderId="3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51" fillId="0" borderId="0" xfId="0" applyFont="1" applyAlignment="1">
      <alignment horizontal="center"/>
    </xf>
    <xf numFmtId="0" fontId="45" fillId="4" borderId="17" xfId="0" applyFont="1" applyFill="1" applyBorder="1" applyAlignment="1">
      <alignment/>
    </xf>
    <xf numFmtId="0" fontId="47" fillId="4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174" fontId="28" fillId="0" borderId="18" xfId="44" applyNumberFormat="1" applyFont="1" applyBorder="1" applyAlignment="1">
      <alignment/>
    </xf>
    <xf numFmtId="174" fontId="46" fillId="0" borderId="18" xfId="44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72" fontId="46" fillId="33" borderId="10" xfId="42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74" fontId="46" fillId="33" borderId="18" xfId="44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6" fillId="33" borderId="10" xfId="0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/>
    </xf>
    <xf numFmtId="3" fontId="46" fillId="33" borderId="16" xfId="0" applyNumberFormat="1" applyFont="1" applyFill="1" applyBorder="1" applyAlignment="1">
      <alignment/>
    </xf>
    <xf numFmtId="172" fontId="45" fillId="0" borderId="0" xfId="0" applyNumberFormat="1" applyFont="1" applyAlignment="1">
      <alignment/>
    </xf>
    <xf numFmtId="0" fontId="0" fillId="0" borderId="31" xfId="0" applyBorder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10" fontId="47" fillId="4" borderId="32" xfId="57" applyNumberFormat="1" applyFont="1" applyFill="1" applyBorder="1" applyAlignment="1">
      <alignment horizontal="center"/>
    </xf>
    <xf numFmtId="10" fontId="47" fillId="4" borderId="33" xfId="57" applyNumberFormat="1" applyFont="1" applyFill="1" applyBorder="1" applyAlignment="1">
      <alignment horizontal="center"/>
    </xf>
    <xf numFmtId="10" fontId="46" fillId="0" borderId="34" xfId="57" applyNumberFormat="1" applyFont="1" applyBorder="1" applyAlignment="1">
      <alignment/>
    </xf>
    <xf numFmtId="10" fontId="46" fillId="0" borderId="35" xfId="57" applyNumberFormat="1" applyFont="1" applyBorder="1" applyAlignment="1">
      <alignment/>
    </xf>
    <xf numFmtId="10" fontId="47" fillId="0" borderId="35" xfId="57" applyNumberFormat="1" applyFont="1" applyBorder="1" applyAlignment="1">
      <alignment/>
    </xf>
    <xf numFmtId="10" fontId="45" fillId="0" borderId="30" xfId="57" applyNumberFormat="1" applyFont="1" applyBorder="1" applyAlignment="1">
      <alignment/>
    </xf>
    <xf numFmtId="174" fontId="0" fillId="0" borderId="36" xfId="44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51" fillId="0" borderId="0" xfId="0" applyFont="1" applyAlignment="1">
      <alignment horizontal="center"/>
    </xf>
    <xf numFmtId="0" fontId="47" fillId="4" borderId="15" xfId="0" applyFont="1" applyFill="1" applyBorder="1" applyAlignment="1">
      <alignment horizontal="center"/>
    </xf>
    <xf numFmtId="0" fontId="47" fillId="4" borderId="37" xfId="0" applyFont="1" applyFill="1" applyBorder="1" applyAlignment="1">
      <alignment horizontal="center"/>
    </xf>
    <xf numFmtId="0" fontId="47" fillId="4" borderId="16" xfId="0" applyFont="1" applyFill="1" applyBorder="1" applyAlignment="1">
      <alignment horizontal="center"/>
    </xf>
    <xf numFmtId="0" fontId="47" fillId="4" borderId="38" xfId="0" applyFont="1" applyFill="1" applyBorder="1" applyAlignment="1">
      <alignment horizontal="center"/>
    </xf>
    <xf numFmtId="0" fontId="47" fillId="4" borderId="3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7" fillId="4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45" fillId="0" borderId="36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7" fillId="4" borderId="39" xfId="0" applyFont="1" applyFill="1" applyBorder="1" applyAlignment="1">
      <alignment horizontal="center"/>
    </xf>
    <xf numFmtId="0" fontId="47" fillId="4" borderId="26" xfId="0" applyFont="1" applyFill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0" fillId="34" borderId="0" xfId="0" applyFill="1" applyAlignment="1">
      <alignment/>
    </xf>
    <xf numFmtId="0" fontId="52" fillId="34" borderId="0" xfId="0" applyFont="1" applyFill="1" applyAlignment="1">
      <alignment/>
    </xf>
    <xf numFmtId="0" fontId="52" fillId="0" borderId="0" xfId="0" applyFont="1" applyAlignment="1">
      <alignment/>
    </xf>
    <xf numFmtId="0" fontId="52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showGridLines="0" tabSelected="1" zoomScale="86" zoomScaleNormal="86" zoomScalePageLayoutView="0" workbookViewId="0" topLeftCell="A55">
      <selection activeCell="F84" sqref="F84"/>
    </sheetView>
  </sheetViews>
  <sheetFormatPr defaultColWidth="9.00390625" defaultRowHeight="14.25"/>
  <cols>
    <col min="1" max="1" width="12.75390625" style="0" customWidth="1"/>
    <col min="2" max="2" width="9.00390625" style="5" customWidth="1"/>
    <col min="3" max="3" width="10.625" style="5" customWidth="1"/>
    <col min="4" max="4" width="21.125" style="0" customWidth="1"/>
    <col min="5" max="5" width="16.375" style="0" customWidth="1"/>
    <col min="6" max="6" width="17.125" style="0" customWidth="1"/>
    <col min="7" max="7" width="13.00390625" style="5" customWidth="1"/>
    <col min="8" max="9" width="15.00390625" style="0" customWidth="1"/>
    <col min="10" max="10" width="15.125" style="74" customWidth="1"/>
  </cols>
  <sheetData>
    <row r="1" spans="1:10" ht="15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5.75">
      <c r="A2" s="84" t="s">
        <v>49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75">
      <c r="A3" s="84" t="s">
        <v>62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8" customHeight="1" thickBot="1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4.25">
      <c r="A5" s="89" t="s">
        <v>50</v>
      </c>
      <c r="B5" s="92" t="s">
        <v>1</v>
      </c>
      <c r="C5" s="92" t="s">
        <v>2</v>
      </c>
      <c r="D5" s="95" t="s">
        <v>34</v>
      </c>
      <c r="E5" s="92" t="s">
        <v>3</v>
      </c>
      <c r="F5" s="95" t="s">
        <v>35</v>
      </c>
      <c r="G5" s="92" t="s">
        <v>6</v>
      </c>
      <c r="H5" s="95" t="s">
        <v>36</v>
      </c>
      <c r="I5" s="85" t="s">
        <v>7</v>
      </c>
      <c r="J5" s="86"/>
    </row>
    <row r="6" spans="1:10" ht="14.25">
      <c r="A6" s="90"/>
      <c r="B6" s="93"/>
      <c r="C6" s="93"/>
      <c r="D6" s="96"/>
      <c r="E6" s="99"/>
      <c r="F6" s="96"/>
      <c r="G6" s="93"/>
      <c r="H6" s="96"/>
      <c r="I6" s="87" t="s">
        <v>32</v>
      </c>
      <c r="J6" s="88"/>
    </row>
    <row r="7" spans="1:10" ht="14.25">
      <c r="A7" s="90"/>
      <c r="B7" s="93"/>
      <c r="C7" s="93"/>
      <c r="D7" s="96"/>
      <c r="E7" s="99"/>
      <c r="F7" s="96"/>
      <c r="G7" s="93"/>
      <c r="H7" s="96"/>
      <c r="I7" s="87" t="s">
        <v>33</v>
      </c>
      <c r="J7" s="88"/>
    </row>
    <row r="8" spans="1:10" ht="14.25">
      <c r="A8" s="90"/>
      <c r="B8" s="93"/>
      <c r="C8" s="93"/>
      <c r="D8" s="96"/>
      <c r="E8" s="99"/>
      <c r="F8" s="96"/>
      <c r="G8" s="93"/>
      <c r="H8" s="96"/>
      <c r="I8" s="101" t="s">
        <v>8</v>
      </c>
      <c r="J8" s="102"/>
    </row>
    <row r="9" spans="1:10" ht="25.5" customHeight="1">
      <c r="A9" s="90"/>
      <c r="B9" s="93"/>
      <c r="C9" s="93"/>
      <c r="D9" s="96"/>
      <c r="E9" s="99"/>
      <c r="F9" s="96"/>
      <c r="G9" s="93"/>
      <c r="H9" s="96"/>
      <c r="I9" s="47" t="s">
        <v>10</v>
      </c>
      <c r="J9" s="75" t="s">
        <v>11</v>
      </c>
    </row>
    <row r="10" spans="1:10" ht="18.75" customHeight="1" thickBot="1">
      <c r="A10" s="91"/>
      <c r="B10" s="94"/>
      <c r="C10" s="94"/>
      <c r="D10" s="97"/>
      <c r="E10" s="100"/>
      <c r="F10" s="97"/>
      <c r="G10" s="94"/>
      <c r="H10" s="97"/>
      <c r="I10" s="48" t="s">
        <v>9</v>
      </c>
      <c r="J10" s="76" t="s">
        <v>12</v>
      </c>
    </row>
    <row r="11" spans="1:12" ht="14.25">
      <c r="A11" s="72" t="s">
        <v>51</v>
      </c>
      <c r="B11" s="8">
        <v>20</v>
      </c>
      <c r="C11" s="83" t="s">
        <v>64</v>
      </c>
      <c r="D11" s="57" t="s">
        <v>15</v>
      </c>
      <c r="E11" s="57" t="s">
        <v>16</v>
      </c>
      <c r="F11" s="14">
        <v>931075411</v>
      </c>
      <c r="G11" s="15" t="s">
        <v>61</v>
      </c>
      <c r="H11" s="14">
        <v>66077894</v>
      </c>
      <c r="I11" s="16">
        <f>+H11</f>
        <v>66077894</v>
      </c>
      <c r="J11" s="77">
        <f>I11/F11</f>
        <v>0.07096943300116858</v>
      </c>
      <c r="K11" s="73"/>
      <c r="L11" s="74"/>
    </row>
    <row r="12" spans="1:10" ht="14.25">
      <c r="A12" s="9" t="s">
        <v>13</v>
      </c>
      <c r="B12" s="6"/>
      <c r="C12" s="6"/>
      <c r="D12" s="58"/>
      <c r="E12" s="58" t="s">
        <v>19</v>
      </c>
      <c r="F12" s="17"/>
      <c r="G12" s="18" t="s">
        <v>19</v>
      </c>
      <c r="H12" s="23" t="s">
        <v>19</v>
      </c>
      <c r="I12" s="19" t="s">
        <v>19</v>
      </c>
      <c r="J12" s="78" t="s">
        <v>19</v>
      </c>
    </row>
    <row r="13" spans="1:10" ht="9.75" customHeight="1">
      <c r="A13" s="9"/>
      <c r="B13" s="6"/>
      <c r="C13" s="6"/>
      <c r="D13" s="58"/>
      <c r="E13" s="58"/>
      <c r="F13" s="17"/>
      <c r="G13" s="18"/>
      <c r="H13" s="17"/>
      <c r="I13" s="20"/>
      <c r="J13" s="78"/>
    </row>
    <row r="14" spans="1:10" ht="14.25">
      <c r="A14" s="62" t="s">
        <v>51</v>
      </c>
      <c r="B14" s="6"/>
      <c r="C14" s="6"/>
      <c r="D14" s="58"/>
      <c r="E14" s="58"/>
      <c r="F14" s="17"/>
      <c r="G14" s="18"/>
      <c r="H14" s="17"/>
      <c r="I14" s="20"/>
      <c r="J14" s="78"/>
    </row>
    <row r="15" spans="1:12" ht="14.25">
      <c r="A15" s="9" t="s">
        <v>13</v>
      </c>
      <c r="B15" s="6">
        <v>12</v>
      </c>
      <c r="C15" s="6">
        <v>5.1745</v>
      </c>
      <c r="D15" s="58" t="s">
        <v>17</v>
      </c>
      <c r="E15" s="58" t="s">
        <v>18</v>
      </c>
      <c r="F15" s="21">
        <v>276158700</v>
      </c>
      <c r="G15" s="18" t="s">
        <v>61</v>
      </c>
      <c r="H15" s="21">
        <v>19317627.67</v>
      </c>
      <c r="I15" s="22">
        <f>+H15</f>
        <v>19317627.67</v>
      </c>
      <c r="J15" s="78">
        <f>I15/F15</f>
        <v>0.06995118267141322</v>
      </c>
      <c r="L15" s="74"/>
    </row>
    <row r="16" spans="1:10" ht="10.5" customHeight="1">
      <c r="A16" s="9"/>
      <c r="B16" s="6"/>
      <c r="C16" s="6"/>
      <c r="D16" s="58"/>
      <c r="E16" s="58"/>
      <c r="F16" s="17"/>
      <c r="G16" s="18" t="s">
        <v>19</v>
      </c>
      <c r="H16" s="23" t="s">
        <v>19</v>
      </c>
      <c r="I16" s="20"/>
      <c r="J16" s="78"/>
    </row>
    <row r="17" spans="1:10" ht="14.25">
      <c r="A17" s="62" t="s">
        <v>52</v>
      </c>
      <c r="B17" s="6"/>
      <c r="C17" s="6"/>
      <c r="D17" s="58"/>
      <c r="E17" s="58"/>
      <c r="F17" s="17"/>
      <c r="G17" s="18"/>
      <c r="H17" s="17"/>
      <c r="I17" s="20"/>
      <c r="J17" s="78"/>
    </row>
    <row r="18" spans="1:10" ht="14.25">
      <c r="A18" s="9" t="s">
        <v>13</v>
      </c>
      <c r="B18" s="6">
        <v>15</v>
      </c>
      <c r="C18" s="7">
        <v>9.2</v>
      </c>
      <c r="D18" s="58" t="s">
        <v>20</v>
      </c>
      <c r="E18" s="58" t="s">
        <v>21</v>
      </c>
      <c r="F18" s="21">
        <v>350000000</v>
      </c>
      <c r="G18" s="18" t="s">
        <v>61</v>
      </c>
      <c r="H18" s="21">
        <v>23068274</v>
      </c>
      <c r="I18" s="22">
        <f>+H18+H19</f>
        <v>30042951</v>
      </c>
      <c r="J18" s="78">
        <f>I18/F18</f>
        <v>0.08583700285714285</v>
      </c>
    </row>
    <row r="19" spans="1:10" ht="14.25">
      <c r="A19" s="9"/>
      <c r="B19" s="6"/>
      <c r="C19" s="6"/>
      <c r="D19" s="58"/>
      <c r="E19" s="58"/>
      <c r="F19" s="17"/>
      <c r="G19" s="18" t="s">
        <v>60</v>
      </c>
      <c r="H19" s="23">
        <v>6974677</v>
      </c>
      <c r="I19" s="20"/>
      <c r="J19" s="78"/>
    </row>
    <row r="20" spans="1:10" ht="14.25">
      <c r="A20" s="62" t="s">
        <v>52</v>
      </c>
      <c r="B20" s="6"/>
      <c r="C20" s="6"/>
      <c r="D20" s="58"/>
      <c r="E20" s="58"/>
      <c r="F20" s="21"/>
      <c r="G20" s="18"/>
      <c r="H20" s="21"/>
      <c r="I20" s="22"/>
      <c r="J20" s="78"/>
    </row>
    <row r="21" spans="1:10" ht="14.25">
      <c r="A21" s="9" t="s">
        <v>13</v>
      </c>
      <c r="B21" s="6">
        <v>20</v>
      </c>
      <c r="C21" s="6" t="s">
        <v>14</v>
      </c>
      <c r="D21" s="58" t="s">
        <v>22</v>
      </c>
      <c r="E21" s="58" t="s">
        <v>21</v>
      </c>
      <c r="F21" s="21">
        <v>200000000</v>
      </c>
      <c r="G21" s="18" t="s">
        <v>61</v>
      </c>
      <c r="H21" s="21">
        <v>9834265</v>
      </c>
      <c r="I21" s="22">
        <f>+H21+H22</f>
        <v>11800905</v>
      </c>
      <c r="J21" s="78">
        <f>I21/F21</f>
        <v>0.059004525</v>
      </c>
    </row>
    <row r="22" spans="1:10" ht="14.25">
      <c r="A22" s="9"/>
      <c r="B22" s="6"/>
      <c r="C22" s="6"/>
      <c r="D22" s="58"/>
      <c r="E22" s="58"/>
      <c r="F22" s="21"/>
      <c r="G22" s="18" t="s">
        <v>60</v>
      </c>
      <c r="H22" s="21">
        <v>1966640</v>
      </c>
      <c r="I22" s="22"/>
      <c r="J22" s="78"/>
    </row>
    <row r="23" spans="1:10" ht="14.25">
      <c r="A23" s="9"/>
      <c r="B23" s="6"/>
      <c r="C23" s="6"/>
      <c r="D23" s="58"/>
      <c r="E23" s="58"/>
      <c r="F23" s="21"/>
      <c r="G23" s="18"/>
      <c r="H23" s="21"/>
      <c r="I23" s="22"/>
      <c r="J23" s="78"/>
    </row>
    <row r="24" spans="1:10" ht="14.25">
      <c r="A24" s="62" t="s">
        <v>51</v>
      </c>
      <c r="B24" s="6"/>
      <c r="C24" s="6"/>
      <c r="D24" s="58"/>
      <c r="E24" s="58"/>
      <c r="F24" s="21"/>
      <c r="G24" s="68" t="s">
        <v>19</v>
      </c>
      <c r="H24" s="69" t="s">
        <v>19</v>
      </c>
      <c r="I24" s="70" t="s">
        <v>19</v>
      </c>
      <c r="J24" s="78"/>
    </row>
    <row r="25" spans="1:10" ht="14.25">
      <c r="A25" s="9" t="s">
        <v>13</v>
      </c>
      <c r="B25" s="6">
        <v>20</v>
      </c>
      <c r="C25" s="6" t="s">
        <v>23</v>
      </c>
      <c r="D25" s="63" t="s">
        <v>53</v>
      </c>
      <c r="E25" s="58" t="s">
        <v>21</v>
      </c>
      <c r="F25" s="21">
        <v>1224000000</v>
      </c>
      <c r="G25" s="18" t="s">
        <v>61</v>
      </c>
      <c r="H25" s="21">
        <v>56868014</v>
      </c>
      <c r="I25" s="22">
        <f>SUM(H25:H26)</f>
        <v>80396288</v>
      </c>
      <c r="J25" s="78">
        <f>I25/F25</f>
        <v>0.06568324183006535</v>
      </c>
    </row>
    <row r="26" spans="1:10" ht="14.25">
      <c r="A26" s="9"/>
      <c r="B26" s="6"/>
      <c r="C26" s="6"/>
      <c r="D26" s="58"/>
      <c r="E26" s="58"/>
      <c r="F26" s="21"/>
      <c r="G26" s="18" t="s">
        <v>60</v>
      </c>
      <c r="H26" s="21">
        <v>23528274</v>
      </c>
      <c r="I26" s="22"/>
      <c r="J26" s="78"/>
    </row>
    <row r="27" spans="1:10" ht="14.25">
      <c r="A27" s="9"/>
      <c r="B27" s="6"/>
      <c r="C27" s="6"/>
      <c r="D27" s="58"/>
      <c r="E27" s="58"/>
      <c r="F27" s="21"/>
      <c r="G27" s="18" t="s">
        <v>19</v>
      </c>
      <c r="H27" s="21" t="s">
        <v>19</v>
      </c>
      <c r="I27" s="22"/>
      <c r="J27" s="78"/>
    </row>
    <row r="28" spans="1:10" ht="14.25">
      <c r="A28" s="62" t="s">
        <v>51</v>
      </c>
      <c r="B28" s="6"/>
      <c r="C28" s="6"/>
      <c r="D28" s="58"/>
      <c r="E28" s="58"/>
      <c r="F28" s="21"/>
      <c r="G28" s="18"/>
      <c r="H28" s="21"/>
      <c r="I28" s="22"/>
      <c r="J28" s="78"/>
    </row>
    <row r="29" spans="1:10" ht="14.25">
      <c r="A29" s="9" t="s">
        <v>13</v>
      </c>
      <c r="B29" s="6">
        <v>20</v>
      </c>
      <c r="C29" s="65" t="s">
        <v>69</v>
      </c>
      <c r="D29" s="63" t="s">
        <v>53</v>
      </c>
      <c r="E29" s="58" t="s">
        <v>24</v>
      </c>
      <c r="F29" s="21">
        <v>1223958839</v>
      </c>
      <c r="G29" s="18" t="s">
        <v>61</v>
      </c>
      <c r="H29" s="21">
        <v>81042646</v>
      </c>
      <c r="I29" s="22">
        <f>+H29</f>
        <v>81042646</v>
      </c>
      <c r="J29" s="78">
        <f>I29/F29</f>
        <v>0.06621353873812745</v>
      </c>
    </row>
    <row r="30" spans="1:10" ht="14.25">
      <c r="A30" s="9"/>
      <c r="B30" s="6"/>
      <c r="C30" s="6"/>
      <c r="D30" s="58"/>
      <c r="E30" s="58"/>
      <c r="F30" s="21"/>
      <c r="G30" s="18" t="s">
        <v>19</v>
      </c>
      <c r="H30" s="21" t="s">
        <v>19</v>
      </c>
      <c r="I30" s="22"/>
      <c r="J30" s="78"/>
    </row>
    <row r="31" spans="1:10" ht="14.25">
      <c r="A31" s="62" t="s">
        <v>51</v>
      </c>
      <c r="B31" s="6"/>
      <c r="C31" s="6"/>
      <c r="D31" s="58"/>
      <c r="E31" s="58"/>
      <c r="F31" s="21"/>
      <c r="G31" s="18"/>
      <c r="H31" s="21"/>
      <c r="I31" s="22"/>
      <c r="J31" s="78"/>
    </row>
    <row r="32" spans="1:10" ht="14.25">
      <c r="A32" s="9" t="s">
        <v>13</v>
      </c>
      <c r="B32" s="6">
        <v>20</v>
      </c>
      <c r="C32" s="65" t="s">
        <v>66</v>
      </c>
      <c r="D32" s="58" t="s">
        <v>25</v>
      </c>
      <c r="E32" s="58" t="s">
        <v>24</v>
      </c>
      <c r="F32" s="21">
        <v>1156866731</v>
      </c>
      <c r="G32" s="18" t="s">
        <v>61</v>
      </c>
      <c r="H32" s="21">
        <v>45926438</v>
      </c>
      <c r="I32" s="22">
        <f>SUM(H32:H34)</f>
        <v>64656637</v>
      </c>
      <c r="J32" s="78">
        <f>I32/F32</f>
        <v>0.055889442809121635</v>
      </c>
    </row>
    <row r="33" spans="1:10" ht="14.25">
      <c r="A33" s="9"/>
      <c r="B33" s="6"/>
      <c r="C33" s="6"/>
      <c r="D33" s="58"/>
      <c r="E33" s="58"/>
      <c r="F33" s="21"/>
      <c r="G33" s="18" t="s">
        <v>59</v>
      </c>
      <c r="H33" s="21">
        <v>25632</v>
      </c>
      <c r="I33" s="22"/>
      <c r="J33" s="78"/>
    </row>
    <row r="34" spans="1:10" ht="14.25">
      <c r="A34" s="62" t="s">
        <v>51</v>
      </c>
      <c r="B34" s="6"/>
      <c r="C34" s="6"/>
      <c r="D34" s="58"/>
      <c r="E34" s="58"/>
      <c r="F34" s="21"/>
      <c r="G34" s="18" t="s">
        <v>60</v>
      </c>
      <c r="H34" s="21">
        <v>18704567</v>
      </c>
      <c r="I34" s="22"/>
      <c r="J34" s="78"/>
    </row>
    <row r="35" spans="1:10" ht="14.25">
      <c r="A35" s="9" t="s">
        <v>13</v>
      </c>
      <c r="B35" s="6">
        <v>20</v>
      </c>
      <c r="C35" s="65" t="s">
        <v>65</v>
      </c>
      <c r="D35" s="58" t="s">
        <v>26</v>
      </c>
      <c r="E35" s="58" t="s">
        <v>16</v>
      </c>
      <c r="F35" s="21">
        <v>415778159</v>
      </c>
      <c r="G35" s="18" t="s">
        <v>61</v>
      </c>
      <c r="H35" s="21">
        <v>24593278</v>
      </c>
      <c r="I35" s="22">
        <f>+H35</f>
        <v>24593278</v>
      </c>
      <c r="J35" s="78">
        <f>I35/F35</f>
        <v>0.05914999974782225</v>
      </c>
    </row>
    <row r="36" spans="1:10" ht="14.25">
      <c r="A36" s="9"/>
      <c r="B36" s="6"/>
      <c r="C36" s="6"/>
      <c r="D36" s="58"/>
      <c r="E36" s="58"/>
      <c r="F36" s="17"/>
      <c r="G36" s="18" t="s">
        <v>19</v>
      </c>
      <c r="H36" s="23" t="s">
        <v>19</v>
      </c>
      <c r="I36" s="20"/>
      <c r="J36" s="78"/>
    </row>
    <row r="37" spans="1:10" ht="14.25">
      <c r="A37" s="62" t="s">
        <v>51</v>
      </c>
      <c r="B37" s="6"/>
      <c r="C37" s="6"/>
      <c r="D37" s="58"/>
      <c r="E37" s="58"/>
      <c r="F37" s="17"/>
      <c r="G37" s="18"/>
      <c r="H37" s="17"/>
      <c r="I37" s="20"/>
      <c r="J37" s="78"/>
    </row>
    <row r="38" spans="1:10" ht="14.25">
      <c r="A38" s="9" t="s">
        <v>13</v>
      </c>
      <c r="B38" s="6">
        <v>20</v>
      </c>
      <c r="C38" s="65" t="s">
        <v>65</v>
      </c>
      <c r="D38" s="58" t="s">
        <v>26</v>
      </c>
      <c r="E38" s="58" t="s">
        <v>16</v>
      </c>
      <c r="F38" s="23">
        <v>237191035</v>
      </c>
      <c r="G38" s="18" t="s">
        <v>61</v>
      </c>
      <c r="H38" s="23">
        <v>14029850</v>
      </c>
      <c r="I38" s="19">
        <f>+H38</f>
        <v>14029850</v>
      </c>
      <c r="J38" s="78">
        <f>I38/F38</f>
        <v>0.05915000117942906</v>
      </c>
    </row>
    <row r="39" spans="1:10" ht="14.25">
      <c r="A39" s="9"/>
      <c r="B39" s="6"/>
      <c r="C39" s="6"/>
      <c r="D39" s="58"/>
      <c r="E39" s="58"/>
      <c r="F39" s="17"/>
      <c r="G39" s="18" t="s">
        <v>19</v>
      </c>
      <c r="H39" s="23" t="s">
        <v>19</v>
      </c>
      <c r="I39" s="20"/>
      <c r="J39" s="78"/>
    </row>
    <row r="40" spans="1:10" ht="14.25">
      <c r="A40" s="62" t="s">
        <v>51</v>
      </c>
      <c r="B40" s="6"/>
      <c r="C40" s="6"/>
      <c r="D40" s="58"/>
      <c r="E40" s="58"/>
      <c r="F40" s="17"/>
      <c r="G40" s="18"/>
      <c r="H40" s="17"/>
      <c r="I40" s="20"/>
      <c r="J40" s="78"/>
    </row>
    <row r="41" spans="1:10" ht="14.25">
      <c r="A41" s="9" t="s">
        <v>13</v>
      </c>
      <c r="B41" s="6">
        <v>20</v>
      </c>
      <c r="C41" s="65" t="s">
        <v>66</v>
      </c>
      <c r="D41" s="63" t="s">
        <v>53</v>
      </c>
      <c r="E41" s="58" t="s">
        <v>24</v>
      </c>
      <c r="F41" s="23">
        <v>421958839</v>
      </c>
      <c r="G41" s="18" t="s">
        <v>61</v>
      </c>
      <c r="H41" s="23">
        <v>27518943</v>
      </c>
      <c r="I41" s="19">
        <f>+H41</f>
        <v>27518943</v>
      </c>
      <c r="J41" s="78">
        <f>I41/F41</f>
        <v>0.06521712654536904</v>
      </c>
    </row>
    <row r="42" spans="1:10" ht="14.25">
      <c r="A42" s="9"/>
      <c r="B42" s="6"/>
      <c r="C42" s="6"/>
      <c r="D42" s="58"/>
      <c r="E42" s="58"/>
      <c r="F42" s="23"/>
      <c r="G42" s="18" t="s">
        <v>19</v>
      </c>
      <c r="H42" s="23" t="s">
        <v>19</v>
      </c>
      <c r="I42" s="19"/>
      <c r="J42" s="78"/>
    </row>
    <row r="43" spans="1:10" ht="15">
      <c r="A43" s="62" t="s">
        <v>51</v>
      </c>
      <c r="B43" s="2"/>
      <c r="C43" s="2"/>
      <c r="D43" s="3" t="s">
        <v>19</v>
      </c>
      <c r="E43" s="3"/>
      <c r="F43" s="24"/>
      <c r="G43" s="25"/>
      <c r="H43" s="24"/>
      <c r="I43" s="26"/>
      <c r="J43" s="79"/>
    </row>
    <row r="44" spans="1:10" ht="14.25">
      <c r="A44" s="9" t="s">
        <v>13</v>
      </c>
      <c r="B44" s="6">
        <v>20</v>
      </c>
      <c r="C44" s="65" t="s">
        <v>67</v>
      </c>
      <c r="D44" s="58" t="s">
        <v>26</v>
      </c>
      <c r="E44" s="58" t="s">
        <v>16</v>
      </c>
      <c r="F44" s="64">
        <v>507779893</v>
      </c>
      <c r="G44" s="18" t="s">
        <v>61</v>
      </c>
      <c r="H44" s="23">
        <v>28533422</v>
      </c>
      <c r="I44" s="19">
        <f>+H44</f>
        <v>28533422</v>
      </c>
      <c r="J44" s="78">
        <f>I44/F44</f>
        <v>0.05619250071408401</v>
      </c>
    </row>
    <row r="45" spans="1:10" ht="15">
      <c r="A45" s="9"/>
      <c r="B45" s="2"/>
      <c r="C45" s="2"/>
      <c r="D45" s="58"/>
      <c r="E45" s="58"/>
      <c r="F45" s="23"/>
      <c r="G45" s="18"/>
      <c r="H45" s="23"/>
      <c r="I45" s="19"/>
      <c r="J45" s="78"/>
    </row>
    <row r="46" spans="1:10" ht="15">
      <c r="A46" s="62" t="s">
        <v>51</v>
      </c>
      <c r="B46" s="2"/>
      <c r="C46" s="2"/>
      <c r="D46" s="58"/>
      <c r="E46" s="58"/>
      <c r="F46" s="23"/>
      <c r="G46" s="18"/>
      <c r="H46" s="23"/>
      <c r="I46" s="19"/>
      <c r="J46" s="78"/>
    </row>
    <row r="47" spans="1:10" ht="14.25">
      <c r="A47" s="62" t="s">
        <v>13</v>
      </c>
      <c r="B47" s="6">
        <v>20</v>
      </c>
      <c r="C47" s="6" t="s">
        <v>41</v>
      </c>
      <c r="D47" s="63" t="s">
        <v>26</v>
      </c>
      <c r="E47" s="63" t="s">
        <v>16</v>
      </c>
      <c r="F47" s="23">
        <v>82956688</v>
      </c>
      <c r="G47" s="18" t="s">
        <v>61</v>
      </c>
      <c r="H47" s="23">
        <v>5145942</v>
      </c>
      <c r="I47" s="19">
        <f>+H47</f>
        <v>5145942</v>
      </c>
      <c r="J47" s="78">
        <f>I47/F47</f>
        <v>0.06203167127405086</v>
      </c>
    </row>
    <row r="48" spans="1:10" ht="15">
      <c r="A48" s="62"/>
      <c r="B48" s="2"/>
      <c r="C48" s="2"/>
      <c r="D48" s="58"/>
      <c r="E48" s="58"/>
      <c r="F48" s="23"/>
      <c r="G48" s="18"/>
      <c r="H48" s="23"/>
      <c r="I48" s="19"/>
      <c r="J48" s="78"/>
    </row>
    <row r="49" spans="1:10" ht="15">
      <c r="A49" s="62" t="s">
        <v>51</v>
      </c>
      <c r="B49" s="2"/>
      <c r="C49" s="2"/>
      <c r="D49" s="63" t="s">
        <v>44</v>
      </c>
      <c r="E49" s="58"/>
      <c r="F49" s="23"/>
      <c r="G49" s="18"/>
      <c r="H49" s="23"/>
      <c r="I49" s="19"/>
      <c r="J49" s="78"/>
    </row>
    <row r="50" spans="1:10" ht="14.25">
      <c r="A50" s="62" t="s">
        <v>13</v>
      </c>
      <c r="B50" s="6">
        <v>20</v>
      </c>
      <c r="C50" s="6">
        <v>5.38</v>
      </c>
      <c r="D50" s="63" t="s">
        <v>45</v>
      </c>
      <c r="E50" s="63" t="s">
        <v>46</v>
      </c>
      <c r="F50" s="23">
        <v>850000000</v>
      </c>
      <c r="G50" s="18" t="s">
        <v>61</v>
      </c>
      <c r="H50" s="23">
        <v>58047316</v>
      </c>
      <c r="I50" s="19">
        <f>+H50</f>
        <v>58047316</v>
      </c>
      <c r="J50" s="78">
        <f aca="true" t="shared" si="0" ref="J50:J56">I50/F50</f>
        <v>0.06829096</v>
      </c>
    </row>
    <row r="51" spans="1:10" ht="14.25">
      <c r="A51" s="62"/>
      <c r="B51" s="6"/>
      <c r="C51" s="6"/>
      <c r="D51" s="63"/>
      <c r="E51" s="63"/>
      <c r="F51" s="23"/>
      <c r="G51" s="18" t="s">
        <v>60</v>
      </c>
      <c r="H51" s="23" t="s">
        <v>19</v>
      </c>
      <c r="I51" s="19"/>
      <c r="J51" s="78"/>
    </row>
    <row r="52" spans="1:10" ht="14.25">
      <c r="A52" s="62"/>
      <c r="B52" s="6"/>
      <c r="C52" s="6"/>
      <c r="D52" s="63"/>
      <c r="E52" s="63"/>
      <c r="F52" s="23"/>
      <c r="G52" s="18"/>
      <c r="H52" s="23"/>
      <c r="I52" s="19"/>
      <c r="J52" s="78"/>
    </row>
    <row r="53" spans="1:10" ht="14.25">
      <c r="A53" s="62" t="s">
        <v>51</v>
      </c>
      <c r="B53" s="6"/>
      <c r="C53" s="6"/>
      <c r="D53" s="63" t="s">
        <v>48</v>
      </c>
      <c r="E53" s="63" t="s">
        <v>21</v>
      </c>
      <c r="F53" s="23">
        <v>2100000000</v>
      </c>
      <c r="G53" s="18" t="s">
        <v>61</v>
      </c>
      <c r="H53" s="23">
        <v>25509647</v>
      </c>
      <c r="I53" s="19">
        <f>+H53+H54</f>
        <v>60976311</v>
      </c>
      <c r="J53" s="78">
        <f t="shared" si="0"/>
        <v>0.029036338571428573</v>
      </c>
    </row>
    <row r="54" spans="1:10" ht="14.25">
      <c r="A54" s="62" t="s">
        <v>13</v>
      </c>
      <c r="B54" s="6">
        <v>20</v>
      </c>
      <c r="C54" s="65" t="s">
        <v>47</v>
      </c>
      <c r="D54" s="63" t="s">
        <v>45</v>
      </c>
      <c r="E54" s="63"/>
      <c r="F54" s="23"/>
      <c r="G54" s="18" t="s">
        <v>60</v>
      </c>
      <c r="H54" s="23">
        <v>35466664</v>
      </c>
      <c r="I54" s="19"/>
      <c r="J54" s="78"/>
    </row>
    <row r="55" spans="1:10" ht="14.25">
      <c r="A55" s="62"/>
      <c r="B55" s="6"/>
      <c r="C55" s="65"/>
      <c r="D55" s="63"/>
      <c r="E55" s="63"/>
      <c r="F55" s="23"/>
      <c r="G55" s="18"/>
      <c r="H55" s="23"/>
      <c r="I55" s="19"/>
      <c r="J55" s="78"/>
    </row>
    <row r="56" spans="1:10" ht="14.25">
      <c r="A56" s="62" t="s">
        <v>51</v>
      </c>
      <c r="B56" s="6"/>
      <c r="C56" s="65"/>
      <c r="D56" s="63" t="s">
        <v>44</v>
      </c>
      <c r="E56" s="63" t="s">
        <v>46</v>
      </c>
      <c r="F56" s="23">
        <v>785000000</v>
      </c>
      <c r="G56" s="18" t="s">
        <v>61</v>
      </c>
      <c r="H56" s="23">
        <v>18973475.42</v>
      </c>
      <c r="I56" s="19">
        <f>+H56</f>
        <v>18973475.42</v>
      </c>
      <c r="J56" s="78">
        <f t="shared" si="0"/>
        <v>0.024170032382165606</v>
      </c>
    </row>
    <row r="57" spans="1:10" ht="14.25">
      <c r="A57" s="62" t="s">
        <v>13</v>
      </c>
      <c r="B57" s="6">
        <v>20</v>
      </c>
      <c r="C57" s="65" t="s">
        <v>68</v>
      </c>
      <c r="D57" s="63" t="s">
        <v>45</v>
      </c>
      <c r="E57" s="63"/>
      <c r="F57" s="23"/>
      <c r="G57" s="18"/>
      <c r="H57" s="23"/>
      <c r="I57" s="19"/>
      <c r="J57" s="78"/>
    </row>
    <row r="58" spans="1:10" ht="15" customHeight="1">
      <c r="A58" s="62"/>
      <c r="B58" s="2"/>
      <c r="C58" s="2"/>
      <c r="D58" s="63" t="s">
        <v>19</v>
      </c>
      <c r="E58" s="58"/>
      <c r="F58" s="23"/>
      <c r="G58" s="18"/>
      <c r="H58" s="23"/>
      <c r="I58" s="19"/>
      <c r="J58" s="79"/>
    </row>
    <row r="59" spans="1:10" ht="17.25" customHeight="1">
      <c r="A59" s="62" t="s">
        <v>51</v>
      </c>
      <c r="B59" s="2"/>
      <c r="C59" s="2"/>
      <c r="D59" s="63"/>
      <c r="E59" s="58"/>
      <c r="F59" s="23"/>
      <c r="G59" s="18"/>
      <c r="H59" s="23"/>
      <c r="I59" s="19"/>
      <c r="J59" s="79"/>
    </row>
    <row r="60" spans="1:10" ht="15.75" customHeight="1">
      <c r="A60" s="62" t="s">
        <v>13</v>
      </c>
      <c r="B60" s="2" t="s">
        <v>70</v>
      </c>
      <c r="C60" s="2" t="s">
        <v>72</v>
      </c>
      <c r="D60" s="63" t="s">
        <v>73</v>
      </c>
      <c r="E60" s="63" t="s">
        <v>74</v>
      </c>
      <c r="F60" s="23">
        <v>200000000</v>
      </c>
      <c r="G60" s="18" t="s">
        <v>61</v>
      </c>
      <c r="H60" s="23">
        <v>0</v>
      </c>
      <c r="I60" s="19">
        <v>0</v>
      </c>
      <c r="J60" s="79">
        <v>0</v>
      </c>
    </row>
    <row r="61" spans="1:10" ht="15" customHeight="1">
      <c r="A61" s="62"/>
      <c r="B61" s="2" t="s">
        <v>71</v>
      </c>
      <c r="C61" s="2"/>
      <c r="D61" s="63"/>
      <c r="E61" s="63" t="s">
        <v>75</v>
      </c>
      <c r="F61" s="23"/>
      <c r="G61" s="18"/>
      <c r="H61" s="23"/>
      <c r="I61" s="19"/>
      <c r="J61" s="79"/>
    </row>
    <row r="62" spans="1:10" ht="15" customHeight="1">
      <c r="A62" s="62"/>
      <c r="B62" s="2"/>
      <c r="C62" s="2"/>
      <c r="D62" s="63"/>
      <c r="E62" s="63"/>
      <c r="F62" s="23"/>
      <c r="G62" s="18"/>
      <c r="H62" s="23"/>
      <c r="I62" s="19"/>
      <c r="J62" s="79"/>
    </row>
    <row r="63" spans="1:10" ht="15" customHeight="1">
      <c r="A63" s="62" t="s">
        <v>51</v>
      </c>
      <c r="B63" s="2">
        <v>5</v>
      </c>
      <c r="C63" s="2" t="s">
        <v>76</v>
      </c>
      <c r="D63" s="63" t="s">
        <v>77</v>
      </c>
      <c r="E63" s="63" t="s">
        <v>78</v>
      </c>
      <c r="F63" s="23">
        <v>500000000</v>
      </c>
      <c r="G63" s="18" t="s">
        <v>61</v>
      </c>
      <c r="H63" s="23">
        <v>0</v>
      </c>
      <c r="I63" s="19"/>
      <c r="J63" s="79">
        <v>0</v>
      </c>
    </row>
    <row r="64" spans="1:10" ht="20.25" customHeight="1">
      <c r="A64" s="62" t="s">
        <v>13</v>
      </c>
      <c r="B64" s="2"/>
      <c r="C64" s="2"/>
      <c r="D64" s="63"/>
      <c r="E64" s="58"/>
      <c r="F64" s="23"/>
      <c r="G64" s="18"/>
      <c r="H64" s="23"/>
      <c r="I64" s="19"/>
      <c r="J64" s="79"/>
    </row>
    <row r="65" spans="1:10" ht="20.25" customHeight="1">
      <c r="A65" s="62"/>
      <c r="B65" s="2"/>
      <c r="C65" s="2"/>
      <c r="D65" s="63"/>
      <c r="E65" s="58"/>
      <c r="F65" s="23"/>
      <c r="G65" s="18"/>
      <c r="H65" s="23"/>
      <c r="I65" s="19"/>
      <c r="J65" s="79"/>
    </row>
    <row r="66" spans="1:10" ht="20.25" customHeight="1">
      <c r="A66" s="62" t="s">
        <v>51</v>
      </c>
      <c r="B66" s="2"/>
      <c r="C66" s="2"/>
      <c r="D66" s="63"/>
      <c r="E66" s="63" t="s">
        <v>74</v>
      </c>
      <c r="F66" s="23">
        <v>300000000</v>
      </c>
      <c r="G66" s="18" t="s">
        <v>61</v>
      </c>
      <c r="H66" s="23">
        <v>0</v>
      </c>
      <c r="I66" s="19"/>
      <c r="J66" s="79">
        <v>0</v>
      </c>
    </row>
    <row r="67" spans="1:10" ht="20.25" customHeight="1">
      <c r="A67" s="62" t="s">
        <v>13</v>
      </c>
      <c r="B67" s="2">
        <v>5</v>
      </c>
      <c r="C67" s="2" t="s">
        <v>79</v>
      </c>
      <c r="D67" s="63" t="s">
        <v>77</v>
      </c>
      <c r="E67" s="63" t="s">
        <v>75</v>
      </c>
      <c r="F67" s="23"/>
      <c r="G67" s="18"/>
      <c r="H67" s="23"/>
      <c r="I67" s="19"/>
      <c r="J67" s="79"/>
    </row>
    <row r="68" spans="1:10" ht="20.25" customHeight="1">
      <c r="A68" s="62"/>
      <c r="B68" s="2"/>
      <c r="C68" s="2"/>
      <c r="D68" s="63"/>
      <c r="E68" s="63"/>
      <c r="F68" s="23"/>
      <c r="G68" s="18"/>
      <c r="H68" s="23"/>
      <c r="I68" s="19"/>
      <c r="J68" s="79"/>
    </row>
    <row r="69" spans="1:10" ht="20.25" customHeight="1">
      <c r="A69" s="62" t="s">
        <v>51</v>
      </c>
      <c r="B69" s="2"/>
      <c r="C69" s="2"/>
      <c r="D69" s="63"/>
      <c r="E69" s="63"/>
      <c r="F69" s="23"/>
      <c r="G69" s="18"/>
      <c r="H69" s="23"/>
      <c r="I69" s="19"/>
      <c r="J69" s="79"/>
    </row>
    <row r="70" spans="1:10" ht="20.25" customHeight="1" thickBot="1">
      <c r="A70" s="62" t="s">
        <v>13</v>
      </c>
      <c r="B70" s="2" t="s">
        <v>80</v>
      </c>
      <c r="C70" s="2" t="s">
        <v>81</v>
      </c>
      <c r="D70" s="63" t="s">
        <v>77</v>
      </c>
      <c r="E70" s="63" t="s">
        <v>82</v>
      </c>
      <c r="F70" s="23">
        <v>1300000000</v>
      </c>
      <c r="G70" s="18" t="s">
        <v>61</v>
      </c>
      <c r="H70" s="23">
        <v>0</v>
      </c>
      <c r="I70" s="19"/>
      <c r="J70" s="79">
        <v>0</v>
      </c>
    </row>
    <row r="71" spans="1:10" ht="23.25" customHeight="1" thickBot="1">
      <c r="A71" s="36" t="s">
        <v>5</v>
      </c>
      <c r="B71" s="10"/>
      <c r="C71" s="10"/>
      <c r="D71" s="11"/>
      <c r="E71" s="11"/>
      <c r="F71" s="12">
        <f>SUM(F11:F70)</f>
        <v>13062724295</v>
      </c>
      <c r="G71" s="10" t="s">
        <v>19</v>
      </c>
      <c r="H71" s="12">
        <f>SUM(H11:H58)</f>
        <v>591153486.09</v>
      </c>
      <c r="I71" s="13">
        <f>SUM(I11:I58)</f>
        <v>591153486.09</v>
      </c>
      <c r="J71" s="80" t="s">
        <v>19</v>
      </c>
    </row>
    <row r="72" spans="7:8" ht="14.25">
      <c r="G72" s="5" t="s">
        <v>61</v>
      </c>
      <c r="H72" s="67">
        <f>+H11+H15+H18+H21+H25+H29+H32+H35+H38+H41+H44+H47+H50+H53+H56</f>
        <v>504487032.09000003</v>
      </c>
    </row>
    <row r="73" spans="1:9" ht="15">
      <c r="A73" s="4"/>
      <c r="G73" s="5" t="s">
        <v>60</v>
      </c>
      <c r="H73" s="67">
        <f>+H34+H26+H22+H54+H19</f>
        <v>86640822</v>
      </c>
      <c r="I73" s="71" t="s">
        <v>19</v>
      </c>
    </row>
    <row r="74" spans="7:9" ht="15" thickBot="1">
      <c r="G74" s="5" t="s">
        <v>59</v>
      </c>
      <c r="H74" s="81">
        <f>+H33</f>
        <v>25632</v>
      </c>
      <c r="I74" s="81">
        <f>SUM(H72:H74)</f>
        <v>591153486.09</v>
      </c>
    </row>
    <row r="76" ht="14.25">
      <c r="I76" s="82" t="s">
        <v>19</v>
      </c>
    </row>
    <row r="77" spans="1:4" ht="14.25">
      <c r="A77" s="105"/>
      <c r="B77" s="109"/>
      <c r="C77" s="109"/>
      <c r="D77" s="105"/>
    </row>
    <row r="78" spans="1:4" ht="14.25">
      <c r="A78" s="106" t="s">
        <v>85</v>
      </c>
      <c r="B78" s="109"/>
      <c r="C78" s="109"/>
      <c r="D78" s="105"/>
    </row>
  </sheetData>
  <sheetProtection/>
  <mergeCells count="16">
    <mergeCell ref="A4:J4"/>
    <mergeCell ref="E5:E10"/>
    <mergeCell ref="F5:F10"/>
    <mergeCell ref="G5:G10"/>
    <mergeCell ref="H5:H10"/>
    <mergeCell ref="I8:J8"/>
    <mergeCell ref="A1:J1"/>
    <mergeCell ref="A2:J2"/>
    <mergeCell ref="A3:J3"/>
    <mergeCell ref="I5:J5"/>
    <mergeCell ref="I6:J6"/>
    <mergeCell ref="I7:J7"/>
    <mergeCell ref="A5:A10"/>
    <mergeCell ref="B5:B10"/>
    <mergeCell ref="C5:C10"/>
    <mergeCell ref="D5:D10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showGridLines="0" zoomScale="112" zoomScaleNormal="112" zoomScalePageLayoutView="0" workbookViewId="0" topLeftCell="A1">
      <selection activeCell="F15" sqref="F14:F15"/>
    </sheetView>
  </sheetViews>
  <sheetFormatPr defaultColWidth="9.00390625" defaultRowHeight="14.25"/>
  <cols>
    <col min="1" max="1" width="63.625" style="0" customWidth="1"/>
    <col min="2" max="2" width="18.375" style="0" customWidth="1"/>
  </cols>
  <sheetData>
    <row r="1" spans="1:2" ht="15.75">
      <c r="A1" s="84" t="s">
        <v>0</v>
      </c>
      <c r="B1" s="84"/>
    </row>
    <row r="2" spans="1:2" ht="15.75">
      <c r="A2" s="54"/>
      <c r="B2" s="54"/>
    </row>
    <row r="3" spans="1:2" ht="15.75">
      <c r="A3" s="84" t="s">
        <v>42</v>
      </c>
      <c r="B3" s="84"/>
    </row>
    <row r="4" spans="1:2" ht="15.75">
      <c r="A4" s="84" t="s">
        <v>62</v>
      </c>
      <c r="B4" s="84"/>
    </row>
    <row r="5" spans="1:2" ht="15">
      <c r="A5" s="103" t="s">
        <v>43</v>
      </c>
      <c r="B5" s="103"/>
    </row>
    <row r="6" spans="1:2" ht="24.75" customHeight="1">
      <c r="A6" s="55"/>
      <c r="B6" s="56" t="s">
        <v>4</v>
      </c>
    </row>
    <row r="7" spans="1:2" ht="34.5" customHeight="1">
      <c r="A7" s="59" t="s">
        <v>58</v>
      </c>
      <c r="B7" s="60">
        <v>9870421909</v>
      </c>
    </row>
    <row r="8" spans="1:2" ht="34.5" customHeight="1">
      <c r="A8" s="53" t="s">
        <v>38</v>
      </c>
      <c r="B8" s="30">
        <v>258335987</v>
      </c>
    </row>
    <row r="9" spans="1:2" ht="34.5" customHeight="1">
      <c r="A9" s="53" t="s">
        <v>39</v>
      </c>
      <c r="B9" s="30">
        <f>+B7-B8</f>
        <v>9612085922</v>
      </c>
    </row>
    <row r="10" spans="1:2" ht="34.5" customHeight="1">
      <c r="A10" s="59" t="s">
        <v>83</v>
      </c>
      <c r="B10" s="30">
        <v>1670500019</v>
      </c>
    </row>
    <row r="11" spans="1:2" ht="24.75" customHeight="1">
      <c r="A11" s="27" t="s">
        <v>63</v>
      </c>
      <c r="B11" s="28">
        <f>+B9+B10</f>
        <v>11282585941</v>
      </c>
    </row>
    <row r="13" ht="14.25">
      <c r="A13" t="s">
        <v>19</v>
      </c>
    </row>
    <row r="15" ht="14.25">
      <c r="A15" s="106" t="s">
        <v>85</v>
      </c>
    </row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="130" zoomScaleNormal="130" zoomScalePageLayoutView="0" workbookViewId="0" topLeftCell="A1">
      <selection activeCell="D13" sqref="D13"/>
    </sheetView>
  </sheetViews>
  <sheetFormatPr defaultColWidth="9.00390625" defaultRowHeight="14.25"/>
  <cols>
    <col min="1" max="1" width="37.25390625" style="0" customWidth="1"/>
    <col min="2" max="2" width="18.25390625" style="0" customWidth="1"/>
    <col min="3" max="3" width="15.875" style="0" customWidth="1"/>
  </cols>
  <sheetData>
    <row r="1" spans="1:3" ht="15.75">
      <c r="A1" s="84" t="s">
        <v>0</v>
      </c>
      <c r="B1" s="84"/>
      <c r="C1" s="84"/>
    </row>
    <row r="2" spans="1:3" ht="15">
      <c r="A2" s="43"/>
      <c r="B2" s="43"/>
      <c r="C2" s="43"/>
    </row>
    <row r="3" spans="1:3" ht="14.25">
      <c r="A3" s="104" t="s">
        <v>54</v>
      </c>
      <c r="B3" s="104"/>
      <c r="C3" s="104"/>
    </row>
    <row r="4" spans="1:3" ht="14.25">
      <c r="A4" s="104" t="s">
        <v>27</v>
      </c>
      <c r="B4" s="104"/>
      <c r="C4" s="104"/>
    </row>
    <row r="5" spans="1:3" ht="15.75" thickBot="1">
      <c r="A5" s="98" t="s">
        <v>43</v>
      </c>
      <c r="B5" s="98"/>
      <c r="C5" s="98"/>
    </row>
    <row r="6" spans="1:3" ht="39" thickBot="1">
      <c r="A6" s="29"/>
      <c r="B6" s="51" t="s">
        <v>56</v>
      </c>
      <c r="C6" s="52" t="s">
        <v>62</v>
      </c>
    </row>
    <row r="7" spans="1:3" ht="30" customHeight="1">
      <c r="A7" s="44" t="s">
        <v>40</v>
      </c>
      <c r="B7" s="39">
        <v>437681744</v>
      </c>
      <c r="C7" s="41">
        <v>437681744</v>
      </c>
    </row>
    <row r="8" spans="1:8" ht="29.25" customHeight="1">
      <c r="A8" s="34" t="s">
        <v>28</v>
      </c>
      <c r="B8" s="32">
        <f>+'FORMATO 2'!B7</f>
        <v>9870421909</v>
      </c>
      <c r="C8" s="33">
        <f>+'FORMATO 2'!B11</f>
        <v>11282585941</v>
      </c>
      <c r="H8" s="45"/>
    </row>
    <row r="9" spans="1:3" ht="30.75" customHeight="1" thickBot="1">
      <c r="A9" s="35" t="s">
        <v>29</v>
      </c>
      <c r="B9" s="40">
        <f>+B8/B7</f>
        <v>22.551596095358274</v>
      </c>
      <c r="C9" s="42">
        <f>+C8/C7</f>
        <v>25.77805927633116</v>
      </c>
    </row>
    <row r="11" ht="14.25">
      <c r="A11" s="49" t="s">
        <v>57</v>
      </c>
    </row>
    <row r="12" ht="14.25">
      <c r="A12" s="46"/>
    </row>
    <row r="13" spans="1:2" ht="14.25">
      <c r="A13" s="108" t="s">
        <v>85</v>
      </c>
      <c r="B13" s="108"/>
    </row>
  </sheetData>
  <sheetProtection/>
  <mergeCells count="5">
    <mergeCell ref="A1:C1"/>
    <mergeCell ref="A3:C3"/>
    <mergeCell ref="A4:C4"/>
    <mergeCell ref="A5:C5"/>
    <mergeCell ref="A13:B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="130" zoomScaleNormal="130" zoomScalePageLayoutView="0" workbookViewId="0" topLeftCell="A1">
      <selection activeCell="H10" sqref="H10"/>
    </sheetView>
  </sheetViews>
  <sheetFormatPr defaultColWidth="9.00390625" defaultRowHeight="14.25"/>
  <cols>
    <col min="1" max="1" width="35.75390625" style="0" customWidth="1"/>
    <col min="2" max="2" width="17.25390625" style="0" customWidth="1"/>
    <col min="3" max="3" width="18.625" style="0" customWidth="1"/>
  </cols>
  <sheetData>
    <row r="1" spans="1:3" ht="15.75">
      <c r="A1" s="84" t="s">
        <v>0</v>
      </c>
      <c r="B1" s="84"/>
      <c r="C1" s="84"/>
    </row>
    <row r="2" spans="1:3" ht="15">
      <c r="A2" s="43"/>
      <c r="B2" s="43"/>
      <c r="C2" s="43"/>
    </row>
    <row r="3" spans="1:3" ht="14.25">
      <c r="A3" s="104" t="s">
        <v>55</v>
      </c>
      <c r="B3" s="104"/>
      <c r="C3" s="104"/>
    </row>
    <row r="4" spans="1:3" ht="14.25">
      <c r="A4" s="104" t="s">
        <v>37</v>
      </c>
      <c r="B4" s="104"/>
      <c r="C4" s="104"/>
    </row>
    <row r="5" spans="1:3" ht="15.75" thickBot="1">
      <c r="A5" s="98" t="s">
        <v>43</v>
      </c>
      <c r="B5" s="98"/>
      <c r="C5" s="98"/>
    </row>
    <row r="6" spans="1:3" ht="39" thickBot="1">
      <c r="A6" s="29"/>
      <c r="B6" s="51" t="s">
        <v>56</v>
      </c>
      <c r="C6" s="52" t="s">
        <v>84</v>
      </c>
    </row>
    <row r="7" spans="1:3" ht="31.5" customHeight="1">
      <c r="A7" s="50" t="s">
        <v>30</v>
      </c>
      <c r="B7" s="61">
        <v>5414148152</v>
      </c>
      <c r="C7" s="66">
        <v>6192191001</v>
      </c>
    </row>
    <row r="8" spans="1:3" ht="36" customHeight="1">
      <c r="A8" s="31" t="s">
        <v>31</v>
      </c>
      <c r="B8" s="61">
        <f>+'FORMATO 3'!B8</f>
        <v>9870421909</v>
      </c>
      <c r="C8" s="61">
        <f>+'FORMATO 2'!B11</f>
        <v>11282585941</v>
      </c>
    </row>
    <row r="9" spans="1:4" ht="36.75" customHeight="1">
      <c r="A9" s="37" t="s">
        <v>29</v>
      </c>
      <c r="B9" s="38">
        <f>+B8/B7</f>
        <v>1.823079389756603</v>
      </c>
      <c r="C9" s="38">
        <f>+C8/C7</f>
        <v>1.8220668482574154</v>
      </c>
      <c r="D9" t="s">
        <v>19</v>
      </c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4.25">
      <c r="A12" s="108" t="s">
        <v>85</v>
      </c>
      <c r="B12" s="108"/>
      <c r="C12" s="107"/>
    </row>
  </sheetData>
  <sheetProtection/>
  <mergeCells count="5">
    <mergeCell ref="A1:C1"/>
    <mergeCell ref="A3:C3"/>
    <mergeCell ref="A4:C4"/>
    <mergeCell ref="A5:C5"/>
    <mergeCell ref="A12:B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Sergio Armando Bautista </cp:lastModifiedBy>
  <cp:lastPrinted>2015-10-07T20:04:58Z</cp:lastPrinted>
  <dcterms:created xsi:type="dcterms:W3CDTF">2013-05-16T15:33:39Z</dcterms:created>
  <dcterms:modified xsi:type="dcterms:W3CDTF">2016-02-02T16:38:12Z</dcterms:modified>
  <cp:category/>
  <cp:version/>
  <cp:contentType/>
  <cp:contentStatus/>
</cp:coreProperties>
</file>